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450" windowHeight="11640" activeTab="0"/>
  </bookViews>
  <sheets>
    <sheet name="部材積算" sheetId="1" r:id="rId1"/>
  </sheets>
  <externalReferences>
    <externalReference r:id="rId4"/>
  </externalReferences>
  <definedNames>
    <definedName name="_xlnm.Print_Area" localSheetId="0">'部材積算'!$A$5:$H$9</definedName>
    <definedName name="コピー範囲">'[1]報告用数量表'!#REF!</definedName>
    <definedName name="商品一覧">#REF!</definedName>
    <definedName name="積算">#REF!</definedName>
  </definedNames>
  <calcPr fullCalcOnLoad="1"/>
</workbook>
</file>

<file path=xl/sharedStrings.xml><?xml version="1.0" encoding="utf-8"?>
<sst xmlns="http://schemas.openxmlformats.org/spreadsheetml/2006/main" count="59" uniqueCount="44">
  <si>
    <t>ワイヤー（ロス無）</t>
  </si>
  <si>
    <t>エンドポスト</t>
  </si>
  <si>
    <t>コイルクリップ</t>
  </si>
  <si>
    <t>コイル</t>
  </si>
  <si>
    <t>クリップピッチ</t>
  </si>
  <si>
    <t>ｍ</t>
  </si>
  <si>
    <t>ｍ</t>
  </si>
  <si>
    <t>ビス</t>
  </si>
  <si>
    <t>スパイク</t>
  </si>
  <si>
    <t>ポストピッチ</t>
  </si>
  <si>
    <t>スプリング</t>
  </si>
  <si>
    <t>クリップ</t>
  </si>
  <si>
    <t>ポスト</t>
  </si>
  <si>
    <t>個</t>
  </si>
  <si>
    <t>30cm/本</t>
  </si>
  <si>
    <r>
      <t>7.5</t>
    </r>
    <r>
      <rPr>
        <sz val="11"/>
        <rFont val="ＭＳ Ｐゴシック"/>
        <family val="3"/>
      </rPr>
      <t>ｍ/本</t>
    </r>
  </si>
  <si>
    <t>概算使用数量算出</t>
  </si>
  <si>
    <t>バードワイヤー</t>
  </si>
  <si>
    <t>*　対象物の形状により数量は前後します。</t>
  </si>
  <si>
    <t>発</t>
  </si>
  <si>
    <t>角金具</t>
  </si>
  <si>
    <t>個</t>
  </si>
  <si>
    <t>中間金具</t>
  </si>
  <si>
    <t>バードコイル</t>
  </si>
  <si>
    <t>防鳥対象延長</t>
  </si>
  <si>
    <t>本</t>
  </si>
  <si>
    <t>バードフライトスパイク</t>
  </si>
  <si>
    <t>ｍ</t>
  </si>
  <si>
    <t>約30cm間隔に設置</t>
  </si>
  <si>
    <t>ｍ</t>
  </si>
  <si>
    <t>1本に2本設置</t>
  </si>
  <si>
    <t>高さ</t>
  </si>
  <si>
    <t>巾</t>
  </si>
  <si>
    <t>コーナー部に設置</t>
  </si>
  <si>
    <t>ステルスネット(5cm)</t>
  </si>
  <si>
    <t>中間金具ピッチ</t>
  </si>
  <si>
    <t>防鳥対象寸法</t>
  </si>
  <si>
    <t>ｍ</t>
  </si>
  <si>
    <t>ワイヤー（ロス有）</t>
  </si>
  <si>
    <t>ターンバックル</t>
  </si>
  <si>
    <t>ワイヤークリップ</t>
  </si>
  <si>
    <t>ネットリング</t>
  </si>
  <si>
    <t>ｍ</t>
  </si>
  <si>
    <t>㎡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</si>
</sst>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&quot;feet&quot;"/>
    <numFmt numFmtId="180" formatCode="0.0&quot;cm&quot;"/>
    <numFmt numFmtId="181" formatCode="#,##0.000;[Red]\-#,##0.000"/>
    <numFmt numFmtId="182" formatCode="0.0000000000000000000_ "/>
    <numFmt numFmtId="183" formatCode="&quot;(&quot;0.0&quot;mピッチ以下）&quot;"/>
    <numFmt numFmtId="184" formatCode="yyyy/m/d;@"/>
    <numFmt numFmtId="185" formatCode="#,##0.0;[Red]\-#,##0.0"/>
    <numFmt numFmtId="186" formatCode="0.0%"/>
    <numFmt numFmtId="187" formatCode="#,##0.00_ ;[Red]\-#,##0.00\ "/>
    <numFmt numFmtId="188" formatCode="0&quot;ｍ&quot;"/>
    <numFmt numFmtId="189" formatCode="#,##0.00&quot;　　&quot;"/>
    <numFmt numFmtId="190" formatCode="&quot;前払いＮｏ,　&quot;0"/>
    <numFmt numFmtId="191" formatCode="#,##0.0000"/>
    <numFmt numFmtId="192" formatCode="0.0000"/>
    <numFmt numFmtId="193" formatCode="0.0"/>
    <numFmt numFmtId="194" formatCode="0.0&quot;人&quot;"/>
    <numFmt numFmtId="195" formatCode="#,##0&quot;m/日&quot;"/>
    <numFmt numFmtId="196" formatCode="#,##0&quot;個/日&quot;"/>
    <numFmt numFmtId="197" formatCode="#,##0.0&quot;㎡/日&quot;"/>
    <numFmt numFmtId="198" formatCode="0&quot;　人&quot;"/>
    <numFmt numFmtId="199" formatCode="0.00&quot;日&quot;\ "/>
    <numFmt numFmtId="200" formatCode="&quot;≒&quot;#,##0&quot;円&quot;"/>
    <numFmt numFmtId="201" formatCode="#,##0&quot;　　円&quot;"/>
    <numFmt numFmtId="202" formatCode="#,##0.0000;[Red]\-#,##0.0000"/>
    <numFmt numFmtId="203" formatCode="#,##0.0000000;[Red]\-#,##0.0000000"/>
    <numFmt numFmtId="204" formatCode="#,##0.0&quot;m/日&quot;"/>
    <numFmt numFmtId="205" formatCode="0.000%"/>
    <numFmt numFmtId="206" formatCode="0&quot;ｃｍ&quot;"/>
    <numFmt numFmtId="207" formatCode="#,##0.0_ ;[Red]\-#,##0.0\ "/>
    <numFmt numFmtId="208" formatCode="#,##0&quot;（税込）&quot;;[Red]\-#,##0&quot;（税込）&quot;"/>
    <numFmt numFmtId="209" formatCode="#,##0.0000&quot;（税込入札額）&quot;"/>
    <numFmt numFmtId="210" formatCode="mmm\-yyyy"/>
    <numFmt numFmtId="211" formatCode="#,##0_ "/>
    <numFmt numFmtId="212" formatCode="#,##0;[Red]#,##0"/>
    <numFmt numFmtId="213" formatCode="0_ "/>
    <numFmt numFmtId="214" formatCode="0_);[Red]\(0\)"/>
    <numFmt numFmtId="215" formatCode="0&quot;　日&quot;"/>
    <numFmt numFmtId="216" formatCode="#,##0.0000&quot;（税抜入札額）&quot;"/>
    <numFmt numFmtId="217" formatCode="#,##0.0000_ ;[Red]\-#,##0.0000\ "/>
    <numFmt numFmtId="218" formatCode="#,##0&quot;円&quot;"/>
    <numFmt numFmtId="219" formatCode="#,##0&quot;（税込）&quot;"/>
    <numFmt numFmtId="220" formatCode="0.0000%"/>
    <numFmt numFmtId="221" formatCode="0.00000%"/>
    <numFmt numFmtId="222" formatCode="0.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System"/>
      <family val="0"/>
    </font>
    <font>
      <i/>
      <sz val="14"/>
      <name val="System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0" fontId="0" fillId="0" borderId="0" xfId="49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38" fontId="0" fillId="0" borderId="11" xfId="49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38" fontId="0" fillId="0" borderId="0" xfId="49" applyFont="1" applyAlignment="1">
      <alignment/>
    </xf>
    <xf numFmtId="40" fontId="0" fillId="0" borderId="11" xfId="49" applyNumberFormat="1" applyFont="1" applyBorder="1" applyAlignment="1">
      <alignment/>
    </xf>
    <xf numFmtId="177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38;&#33521;\&#25353;&#20998;&#27604;&#20363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D按分比例"/>
      <sheetName val="Sheet1"/>
      <sheetName val="原本"/>
      <sheetName val="南土木"/>
      <sheetName val="城東署"/>
      <sheetName val="田浦"/>
      <sheetName val="官庁原本"/>
      <sheetName val="原価計算表"/>
      <sheetName val="Sheet3"/>
      <sheetName val="積算設計実施"/>
      <sheetName val="着工届"/>
      <sheetName val="工程表.休暇"/>
      <sheetName val="見積 (2)"/>
      <sheetName val="指示書入力"/>
      <sheetName val="施工数量入力"/>
      <sheetName val="施工規模別一覧表"/>
      <sheetName val="外注入力"/>
      <sheetName val="入力日付別数量"/>
      <sheetName val="計算式"/>
      <sheetName val="実施工程表"/>
      <sheetName val="進捗率"/>
      <sheetName val="指示書"/>
      <sheetName val="指示書一覧表"/>
      <sheetName val="報告用数量表"/>
      <sheetName val="完成届"/>
      <sheetName val="しゅん工書類ほ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E35" sqref="E35"/>
    </sheetView>
  </sheetViews>
  <sheetFormatPr defaultColWidth="15.25390625" defaultRowHeight="13.5"/>
  <cols>
    <col min="1" max="1" width="15.25390625" style="2" customWidth="1"/>
    <col min="2" max="2" width="4.25390625" style="2" customWidth="1"/>
    <col min="3" max="3" width="15.25390625" style="2" customWidth="1"/>
    <col min="4" max="4" width="3.375" style="2" customWidth="1"/>
    <col min="5" max="5" width="15.25390625" style="2" customWidth="1"/>
    <col min="6" max="6" width="3.375" style="2" customWidth="1"/>
    <col min="7" max="7" width="15.25390625" style="2" customWidth="1"/>
    <col min="8" max="8" width="3.375" style="2" customWidth="1"/>
    <col min="9" max="9" width="15.25390625" style="2" customWidth="1"/>
    <col min="10" max="10" width="3.375" style="2" customWidth="1"/>
    <col min="11" max="11" width="15.25390625" style="2" customWidth="1"/>
    <col min="12" max="12" width="3.375" style="2" customWidth="1"/>
    <col min="13" max="13" width="15.25390625" style="2" customWidth="1"/>
    <col min="14" max="14" width="3.375" style="2" customWidth="1"/>
    <col min="15" max="15" width="15.25390625" style="2" customWidth="1"/>
    <col min="16" max="16" width="3.50390625" style="2" customWidth="1"/>
    <col min="17" max="16384" width="15.25390625" style="2" customWidth="1"/>
  </cols>
  <sheetData>
    <row r="1" ht="13.5">
      <c r="A1" s="2" t="s">
        <v>16</v>
      </c>
    </row>
    <row r="2" ht="13.5">
      <c r="A2" s="2" t="s">
        <v>18</v>
      </c>
    </row>
    <row r="4" spans="5:15" ht="13.5">
      <c r="E4" s="3"/>
      <c r="G4" s="3"/>
      <c r="I4" s="3"/>
      <c r="K4" s="3"/>
      <c r="M4" s="3"/>
      <c r="O4" s="3"/>
    </row>
    <row r="5" spans="1:16" ht="13.5">
      <c r="A5" s="25" t="s">
        <v>23</v>
      </c>
      <c r="C5" s="3" t="s">
        <v>15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5" ht="13.5">
      <c r="A6" s="5" t="s">
        <v>24</v>
      </c>
      <c r="B6" s="5"/>
      <c r="C6" s="5"/>
      <c r="E6" s="5" t="s">
        <v>1</v>
      </c>
      <c r="G6" s="5" t="s">
        <v>2</v>
      </c>
      <c r="I6" s="5"/>
      <c r="J6" s="6"/>
      <c r="K6" s="5"/>
      <c r="M6" s="5"/>
      <c r="O6" s="5"/>
    </row>
    <row r="7" spans="1:10" ht="13.5">
      <c r="A7" s="5"/>
      <c r="B7" s="5"/>
      <c r="C7" s="5" t="s">
        <v>3</v>
      </c>
      <c r="E7" s="2" t="s">
        <v>33</v>
      </c>
      <c r="G7" s="5" t="s">
        <v>28</v>
      </c>
      <c r="I7" s="7" t="s">
        <v>4</v>
      </c>
      <c r="J7" s="6"/>
    </row>
    <row r="8" spans="1:10" ht="13.5">
      <c r="A8" s="8">
        <v>15</v>
      </c>
      <c r="B8" s="9" t="s">
        <v>5</v>
      </c>
      <c r="C8" s="10">
        <f>IF(A8="",0,ROUNDUP(A8/7.5,0))</f>
        <v>2</v>
      </c>
      <c r="D8" s="7" t="s">
        <v>25</v>
      </c>
      <c r="E8" s="10">
        <f>IF(A8="",0,2)</f>
        <v>2</v>
      </c>
      <c r="F8" s="7" t="s">
        <v>25</v>
      </c>
      <c r="G8" s="10">
        <f>IF(A8="",0,ROUNDUP(A8/0.3,0)-2)</f>
        <v>48</v>
      </c>
      <c r="H8" s="7" t="s">
        <v>21</v>
      </c>
      <c r="I8" s="11">
        <f>+A8/(G8+1)</f>
        <v>0.30612244897959184</v>
      </c>
      <c r="J8" s="2" t="s">
        <v>6</v>
      </c>
    </row>
    <row r="9" spans="1:2" ht="13.5">
      <c r="A9" s="12"/>
      <c r="B9" s="9"/>
    </row>
    <row r="10" spans="1:16" ht="13.5">
      <c r="A10" s="6"/>
      <c r="B10" s="6"/>
      <c r="C10" s="6"/>
      <c r="D10" s="6"/>
      <c r="E10" s="6"/>
      <c r="F10" s="6"/>
      <c r="G10" s="6"/>
      <c r="H10" s="6"/>
      <c r="I10" s="6"/>
      <c r="J10" s="6"/>
      <c r="O10" s="6"/>
      <c r="P10" s="6"/>
    </row>
    <row r="11" spans="8:16" ht="13.5">
      <c r="H11" s="6"/>
      <c r="I11" s="12"/>
      <c r="J11" s="6"/>
      <c r="O11" s="12"/>
      <c r="P11" s="6"/>
    </row>
    <row r="12" spans="1:16" ht="13.5">
      <c r="A12" s="25" t="s">
        <v>26</v>
      </c>
      <c r="C12" s="2" t="s">
        <v>14</v>
      </c>
      <c r="D12" s="13"/>
      <c r="H12" s="6"/>
      <c r="I12" s="12"/>
      <c r="J12" s="6"/>
      <c r="O12" s="12"/>
      <c r="P12" s="6"/>
    </row>
    <row r="13" spans="1:16" ht="13.5">
      <c r="A13" s="5" t="s">
        <v>24</v>
      </c>
      <c r="C13" s="5"/>
      <c r="D13" s="13"/>
      <c r="E13" s="5" t="s">
        <v>7</v>
      </c>
      <c r="H13" s="6"/>
      <c r="I13" s="12"/>
      <c r="J13" s="6"/>
      <c r="K13" s="12"/>
      <c r="L13" s="6"/>
      <c r="M13" s="12"/>
      <c r="N13" s="6"/>
      <c r="O13" s="12"/>
      <c r="P13" s="6"/>
    </row>
    <row r="14" spans="3:16" ht="13.5">
      <c r="C14" s="5" t="s">
        <v>8</v>
      </c>
      <c r="D14" s="13"/>
      <c r="E14" s="5" t="s">
        <v>30</v>
      </c>
      <c r="H14" s="6"/>
      <c r="I14" s="12"/>
      <c r="J14" s="6"/>
      <c r="K14" s="12"/>
      <c r="L14" s="6"/>
      <c r="M14" s="12"/>
      <c r="N14" s="6"/>
      <c r="O14" s="12"/>
      <c r="P14" s="6"/>
    </row>
    <row r="15" spans="1:16" ht="13.5">
      <c r="A15" s="8">
        <v>15</v>
      </c>
      <c r="B15" s="2" t="s">
        <v>27</v>
      </c>
      <c r="C15" s="10">
        <f>IF(A15="",0,ROUNDUP(A15/0.33,0))</f>
        <v>46</v>
      </c>
      <c r="D15" s="7" t="s">
        <v>25</v>
      </c>
      <c r="E15" s="10">
        <f>IF(C15="",0,C15*2)</f>
        <v>92</v>
      </c>
      <c r="F15" s="7" t="s">
        <v>21</v>
      </c>
      <c r="H15" s="6"/>
      <c r="I15" s="12"/>
      <c r="J15" s="6"/>
      <c r="K15" s="12"/>
      <c r="L15" s="6"/>
      <c r="M15" s="12"/>
      <c r="N15" s="6"/>
      <c r="O15" s="12"/>
      <c r="P15" s="6"/>
    </row>
    <row r="16" spans="4:16" ht="13.5">
      <c r="D16" s="4"/>
      <c r="E16" s="4"/>
      <c r="H16" s="6"/>
      <c r="I16" s="12"/>
      <c r="J16" s="6"/>
      <c r="K16" s="12"/>
      <c r="L16" s="6"/>
      <c r="M16" s="12"/>
      <c r="N16" s="6"/>
      <c r="O16" s="12"/>
      <c r="P16" s="6"/>
    </row>
    <row r="17" spans="3:16" ht="13.5">
      <c r="C17" s="5"/>
      <c r="E17" s="5"/>
      <c r="H17" s="14"/>
      <c r="I17" s="14"/>
      <c r="J17" s="14"/>
      <c r="K17" s="14"/>
      <c r="L17" s="14"/>
      <c r="M17" s="14"/>
      <c r="N17" s="14"/>
      <c r="O17" s="14"/>
      <c r="P17" s="14"/>
    </row>
    <row r="18" spans="3:16" ht="13.5">
      <c r="C18" s="5"/>
      <c r="E18" s="5"/>
      <c r="H18" s="14"/>
      <c r="I18" s="26"/>
      <c r="J18" s="14"/>
      <c r="K18" s="14"/>
      <c r="L18" s="14"/>
      <c r="M18" s="14"/>
      <c r="N18" s="14"/>
      <c r="O18" s="14"/>
      <c r="P18" s="14"/>
    </row>
    <row r="19" spans="1:16" ht="13.5">
      <c r="A19" s="25" t="s">
        <v>17</v>
      </c>
      <c r="C19" s="5"/>
      <c r="E19" s="5"/>
      <c r="F19" s="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3.5">
      <c r="A20" s="5" t="s">
        <v>24</v>
      </c>
      <c r="B20" s="5"/>
      <c r="J20" s="4"/>
      <c r="L20" s="4"/>
      <c r="M20" s="4"/>
      <c r="N20" s="4"/>
      <c r="O20" s="4"/>
      <c r="P20" s="4"/>
    </row>
    <row r="21" spans="1:11" ht="13.5">
      <c r="A21" s="5"/>
      <c r="B21" s="5"/>
      <c r="C21" s="15" t="s">
        <v>0</v>
      </c>
      <c r="D21" s="15"/>
      <c r="E21" s="16" t="s">
        <v>10</v>
      </c>
      <c r="F21" s="4"/>
      <c r="G21" s="5" t="s">
        <v>11</v>
      </c>
      <c r="H21" s="4"/>
      <c r="I21" s="5" t="s">
        <v>12</v>
      </c>
      <c r="J21" s="5"/>
      <c r="K21" s="5" t="s">
        <v>9</v>
      </c>
    </row>
    <row r="22" spans="1:26" ht="13.5">
      <c r="A22" s="8">
        <v>75</v>
      </c>
      <c r="B22" s="2" t="s">
        <v>29</v>
      </c>
      <c r="C22" s="11">
        <f>IF(A22="",0,A22+I22*0.02)</f>
        <v>76.02</v>
      </c>
      <c r="D22" s="2" t="s">
        <v>29</v>
      </c>
      <c r="E22" s="10">
        <f>IF(A22="",0,ROUNDUP((I22-1)/2,0))</f>
        <v>25</v>
      </c>
      <c r="F22" s="17" t="s">
        <v>13</v>
      </c>
      <c r="G22" s="10">
        <f>E22*2</f>
        <v>50</v>
      </c>
      <c r="H22" s="2" t="s">
        <v>13</v>
      </c>
      <c r="I22" s="10">
        <f>IF(A22="","",IF(A22&lt;=2,2,IF(A22&lt;=3.9,3,IF(A22&lt;=6,5,IF(A22/(ODD(A22/3*2)-1)&gt;1.5,ODD(A22/3*2)+2,ODD(A22/3*2))))))</f>
        <v>51</v>
      </c>
      <c r="J22" s="17" t="s">
        <v>25</v>
      </c>
      <c r="K22" s="18">
        <f>IF(A22="","",A22/(I22-1))</f>
        <v>1.5</v>
      </c>
      <c r="L22" s="2" t="s">
        <v>27</v>
      </c>
      <c r="M22" s="18"/>
      <c r="O22" s="18"/>
      <c r="U22" s="19"/>
      <c r="V22" s="17"/>
      <c r="X22" s="20"/>
      <c r="Z22" s="21"/>
    </row>
    <row r="23" spans="1:16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8" ht="13.5">
      <c r="A26" s="1" t="s">
        <v>34</v>
      </c>
      <c r="B26" s="6"/>
      <c r="C26" s="6"/>
      <c r="D26" s="6"/>
      <c r="E26" s="6"/>
      <c r="F26" s="6"/>
      <c r="G26" s="6"/>
      <c r="H26" s="6"/>
      <c r="I26" s="6"/>
      <c r="J26" s="6"/>
      <c r="K26" s="27" t="s">
        <v>35</v>
      </c>
      <c r="L26" s="6"/>
      <c r="M26" s="6"/>
      <c r="N26" s="6"/>
      <c r="O26" s="6"/>
      <c r="P26" s="6"/>
      <c r="Q26" s="6"/>
      <c r="R26" s="6"/>
    </row>
    <row r="27" spans="1:18" ht="13.5">
      <c r="A27" s="15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8">
        <v>1.5</v>
      </c>
      <c r="L27" s="6" t="s">
        <v>37</v>
      </c>
      <c r="M27" s="6"/>
      <c r="N27" s="6"/>
      <c r="O27" s="6"/>
      <c r="P27" s="6"/>
      <c r="Q27" s="6"/>
      <c r="R27" s="6"/>
    </row>
    <row r="28" spans="1:17" ht="13.5">
      <c r="A28" s="2" t="s">
        <v>32</v>
      </c>
      <c r="B28" s="23"/>
      <c r="C28" s="2" t="s">
        <v>31</v>
      </c>
      <c r="E28" s="23"/>
      <c r="G28" s="28" t="s">
        <v>38</v>
      </c>
      <c r="H28" s="28"/>
      <c r="I28" s="5" t="s">
        <v>20</v>
      </c>
      <c r="K28" s="5" t="s">
        <v>22</v>
      </c>
      <c r="M28" s="2" t="s">
        <v>39</v>
      </c>
      <c r="O28" s="2" t="s">
        <v>40</v>
      </c>
      <c r="Q28" s="2" t="s">
        <v>41</v>
      </c>
    </row>
    <row r="29" spans="1:18" ht="13.5">
      <c r="A29" s="8">
        <v>7.5</v>
      </c>
      <c r="B29" s="2" t="s">
        <v>42</v>
      </c>
      <c r="C29" s="8">
        <v>7.5</v>
      </c>
      <c r="D29" s="24" t="s">
        <v>42</v>
      </c>
      <c r="E29" s="11">
        <f>+A29*C29</f>
        <v>56.25</v>
      </c>
      <c r="F29" s="2" t="s">
        <v>43</v>
      </c>
      <c r="G29" s="10">
        <f>ROUNDUP(((IF(A29&gt;7.5,INT(A29/7.5),1)*C29*2)+(IF(C29&gt;7.5,INT(C29/7.5),1)*A29*2))*1.1,0)</f>
        <v>33</v>
      </c>
      <c r="H29" s="2" t="s">
        <v>42</v>
      </c>
      <c r="I29" s="10">
        <f>IF(A29="","",4)</f>
        <v>4</v>
      </c>
      <c r="J29" s="2" t="s">
        <v>21</v>
      </c>
      <c r="K29" s="10">
        <f>IF(A29="","",ROUNDUP(A29/K27,0)*2+ROUNDUP(C29/K27,0)*2)</f>
        <v>20</v>
      </c>
      <c r="L29" s="2" t="s">
        <v>21</v>
      </c>
      <c r="M29" s="10">
        <f>IF(A29="","",INT(G29/7.5))</f>
        <v>4</v>
      </c>
      <c r="N29" s="2" t="s">
        <v>21</v>
      </c>
      <c r="O29" s="10">
        <f>M29*2</f>
        <v>8</v>
      </c>
      <c r="P29" s="2" t="s">
        <v>21</v>
      </c>
      <c r="Q29" s="10">
        <f>IF(A29="","",G29/0.05)</f>
        <v>660</v>
      </c>
      <c r="R29" s="2" t="s">
        <v>19</v>
      </c>
    </row>
  </sheetData>
  <sheetProtection/>
  <mergeCells count="1">
    <mergeCell ref="G28:H28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machida</cp:lastModifiedBy>
  <cp:lastPrinted>2007-06-08T07:56:28Z</cp:lastPrinted>
  <dcterms:created xsi:type="dcterms:W3CDTF">2003-12-07T05:09:36Z</dcterms:created>
  <dcterms:modified xsi:type="dcterms:W3CDTF">2017-03-01T03:53:52Z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-1553175271</vt:i4>
  </property>
  <property fmtid="{D5CDD505-2E9C-101B-9397-08002B2CF9AE}" pid="3" name="_EmailSubject">
    <vt:lpwstr>積算資料</vt:lpwstr>
  </property>
  <property fmtid="{D5CDD505-2E9C-101B-9397-08002B2CF9AE}" pid="4" name="_AuthorEmail">
    <vt:lpwstr>machida_hiro@yahoo.co.jp</vt:lpwstr>
  </property>
  <property fmtid="{D5CDD505-2E9C-101B-9397-08002B2CF9AE}" pid="5" name="_AuthorEmailDisplayName">
    <vt:lpwstr>machida_hiro@yahoo.co.jp</vt:lpwstr>
  </property>
  <property fmtid="{D5CDD505-2E9C-101B-9397-08002B2CF9AE}" pid="6" name="_ReviewingToolsShownOnce">
    <vt:lpwstr/>
  </property>
</Properties>
</file>